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3\1 výzva\"/>
    </mc:Choice>
  </mc:AlternateContent>
  <xr:revisionPtr revIDLastSave="0" documentId="13_ncr:1_{FB6C5027-AC04-445E-982D-D900FC9B33A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R14" i="1"/>
  <c r="O16" i="1"/>
  <c r="O17" i="1"/>
  <c r="R16" i="1"/>
  <c r="S16" i="1"/>
  <c r="R17" i="1"/>
  <c r="S17" i="1"/>
  <c r="H16" i="1"/>
  <c r="H17" i="1"/>
  <c r="R12" i="1"/>
  <c r="S18" i="1"/>
  <c r="S11" i="1"/>
  <c r="R15" i="1"/>
  <c r="O12" i="1"/>
  <c r="O13" i="1"/>
  <c r="O14" i="1"/>
  <c r="O15" i="1"/>
  <c r="O18" i="1"/>
  <c r="O19" i="1"/>
  <c r="R13" i="1"/>
  <c r="R19" i="1"/>
  <c r="S19" i="1"/>
  <c r="H12" i="1"/>
  <c r="H13" i="1"/>
  <c r="H14" i="1"/>
  <c r="H15" i="1"/>
  <c r="H18" i="1"/>
  <c r="H19" i="1"/>
  <c r="O11" i="1"/>
  <c r="R11" i="1"/>
  <c r="H11" i="1"/>
  <c r="O10" i="1"/>
  <c r="R10" i="1"/>
  <c r="S10" i="1"/>
  <c r="H10" i="1"/>
  <c r="R9" i="1"/>
  <c r="S9" i="1"/>
  <c r="O9" i="1"/>
  <c r="H9" i="1"/>
  <c r="S14" i="1" l="1"/>
  <c r="R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<sst xmlns="http://schemas.openxmlformats.org/spreadsheetml/2006/main" count="98" uniqueCount="64">
  <si>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</si>
  <si>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</si>
  <si>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</si>
  <si>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</si>
  <si>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</si>
  <si>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</si>
  <si>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</si>
  <si>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</si>
  <si>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</si>
  <si>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</si>
  <si>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</si>
  <si>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</si>
  <si>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</si>
  <si>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30125120-8 - Tonery pro fotokopírovací stroje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</si>
  <si>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</si>
  <si>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</si>
  <si>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</si>
  <si>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</si>
  <si>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</si>
  <si>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</si>
  <si>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</si>
  <si>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</si>
  <si>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</si>
  <si>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</si>
  <si>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</si>
  <si>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</si>
  <si>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</si>
  <si>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</si>
  <si>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</si>
  <si>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</si>
  <si>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</si>
  <si>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</si>
  <si>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NE</t>
  </si>
  <si>
    <t>Příloha č. 2 Kupní smlouvy - technická specifikace
Tonery (II.) 053 - 2024 (originální)</t>
  </si>
  <si>
    <t>Originální toner. Výtěžnost 700 stran.</t>
  </si>
  <si>
    <t>UK - Bc. Martina Malá, 
Tel.: 37763 7747,37763 7755</t>
  </si>
  <si>
    <t>Univerzitní 18, 
301 00 Plzeň, 
Knihovna Bory, 
místnost UB 111</t>
  </si>
  <si>
    <t>PS-USB - Jiří Thumer,
Tel.: 725 981 567</t>
  </si>
  <si>
    <t>Sedláčkova 15, 
301 00 Plzeň, 
Údržba a správa budov, 
místnost DP 1</t>
  </si>
  <si>
    <t>U3V - Mgr. Magdalena Toušová, DiS., 
Tel.: 37763 1907</t>
  </si>
  <si>
    <t>Jungmannova 1, 
301 00 Plzeň, 
Univerzita 3 věku, 
místnost JJ 113b</t>
  </si>
  <si>
    <t>UK PRA - Lenka Fajmanová, 
Tel.: 37763 7746 nebo 7744</t>
  </si>
  <si>
    <t>sady Pětatřicátníků 16, 
301 00 Plzeň,
Filozofická a právnická knihovna,
 místnost  PS103</t>
  </si>
  <si>
    <t>FPR-SO - JUDr. Elena Mrázová, 
Tel.: 37763 7685</t>
  </si>
  <si>
    <t>sady Pětatřicátníků 14, 
301 00 Plzeň,
Fakulta právnická - Studijní oddělení,
1. patro - místnost PC 222</t>
  </si>
  <si>
    <t>Originální toner. Výtěžnost 20 000 stran.</t>
  </si>
  <si>
    <t>Originální toner. Výtěžnost 30 000 stran.</t>
  </si>
  <si>
    <t>Originální  toner. Výtěžnost 30 000 stran.</t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</si>
  <si>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yellow</t>
    </r>
    <r>
      <rPr>
        <sz val="11"/>
        <color theme="1"/>
        <rFont val="Calibri"/>
        <family val="2"/>
        <charset val="238"/>
        <scheme val="minor"/>
      </rPr>
      <t xml:space="preserve"> pro multifunkční kopírku Triump - Adler 6006ci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</si>
  <si>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pro multifunkční kopírku Triump - Adler 6006ci</t>
    </r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</si>
  <si>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  <r>
      <rPr>
        <sz val="11"/>
        <color theme="1"/>
        <rFont val="Calibri"/>
        <family val="2"/>
        <charset val="238"/>
        <scheme val="minor"/>
      </rPr>
      <t xml:space="preserve"> pro multifunkční kopírku Triump - Adler 6006ci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</si>
  <si>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 xml:space="preserve"> pro multifunkční kopírku Triump - Adler 6006ci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</si>
  <si>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 xml:space="preserve"> pro multifunkční kopírku Triump - Adler 4008ci</t>
    </r>
  </si>
  <si>
    <r>
      <t xml:space="preserve">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</si>
  <si>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</si>
  <si>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 HP Color Laser MFP 179fnw -</t>
    </r>
    <r>
      <rPr>
        <b/>
        <sz val="11"/>
        <color theme="1"/>
        <rFont val="Calibri"/>
        <family val="2"/>
        <charset val="238"/>
        <scheme val="minor"/>
      </rPr>
      <t xml:space="preserve"> modrý </t>
    </r>
  </si>
  <si>
    <r>
      <t>Toner do tiskárny  HP Color Laser MFP 179fnw -</t>
    </r>
    <r>
      <rPr>
        <b/>
        <sz val="11"/>
        <color theme="1"/>
        <rFont val="Calibri"/>
        <family val="2"/>
        <charset val="238"/>
        <scheme val="minor"/>
      </rPr>
      <t xml:space="preserve"> červený </t>
    </r>
  </si>
  <si>
    <t>Originální toner. Výtěžnost 1 000 stran.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</si>
  <si>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</si>
  <si>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Laserjet enterprise M607 -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</si>
  <si>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Laserjet  Pro M426, M402 -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</si>
  <si>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 toner. Výtěžnost 11 000 stran.</t>
  </si>
  <si>
    <t>Originální toner. Výtěžnost 9 000 stran.</t>
  </si>
  <si>
    <r>
      <t>Toner do tiskárny KYOCERA TASK alfa 4052ci -</t>
    </r>
    <r>
      <rPr>
        <b/>
        <sz val="11"/>
        <color theme="1"/>
        <rFont val="Calibri"/>
        <family val="2"/>
        <charset val="238"/>
        <scheme val="minor"/>
      </rPr>
      <t xml:space="preserve"> černý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</si>
</sst>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68">
    <xf numFmtId="0" fontId="0" fillId="0" borderId="0" xfId="0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Protection="1"/>
    <xf numFmtId="0" fontId="1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6.42578125" style="5" customWidth="1"/>
    <col min="4" max="4" width="11.7109375" style="151" customWidth="1"/>
    <col min="5" max="5" width="11.28515625" style="4" customWidth="1"/>
    <col min="6" max="6" width="52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44.28515625" style="6" customWidth="1"/>
    <col min="14" max="14" width="25.7109375" style="5" customWidth="1"/>
    <col min="15" max="15" width="17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42578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33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8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29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28.15" customHeight="1" thickTop="1" x14ac:dyDescent="0.25">
      <c r="B7" s="36">
        <v>1</v>
      </c>
      <c r="C7" s="37" t="s">
        <v>48</v>
      </c>
      <c r="D7" s="38">
        <v>1</v>
      </c>
      <c r="E7" s="39" t="s">
        <v>31</v>
      </c>
      <c r="F7" s="37" t="s">
        <v>45</v>
      </c>
      <c r="G7" s="154"/>
      <c r="H7" s="40" t="str">
        <f t="shared" ref="H7:H19" si="0">IF(P7&gt;1999,"ANO","NE")</f>
        <v>ANO</v>
      </c>
      <c r="I7" s="41" t="s">
        <v>28</v>
      </c>
      <c r="J7" s="42" t="s">
        <v>32</v>
      </c>
      <c r="K7" s="43"/>
      <c r="L7" s="41" t="s">
        <v>35</v>
      </c>
      <c r="M7" s="41" t="s">
        <v>36</v>
      </c>
      <c r="N7" s="44" t="s">
        <v>30</v>
      </c>
      <c r="O7" s="45">
        <f>D7*P7</f>
        <v>3100</v>
      </c>
      <c r="P7" s="46">
        <v>3100</v>
      </c>
      <c r="Q7" s="161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13</v>
      </c>
    </row>
    <row r="8" spans="2:21" ht="28.15" customHeight="1" x14ac:dyDescent="0.25">
      <c r="B8" s="50">
        <v>2</v>
      </c>
      <c r="C8" s="51" t="s">
        <v>49</v>
      </c>
      <c r="D8" s="52">
        <v>1</v>
      </c>
      <c r="E8" s="53" t="s">
        <v>31</v>
      </c>
      <c r="F8" s="51" t="s">
        <v>45</v>
      </c>
      <c r="G8" s="155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:O19" si="2">D8*P8</f>
        <v>3400</v>
      </c>
      <c r="P8" s="61">
        <v>3400</v>
      </c>
      <c r="Q8" s="162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28.15" customHeight="1" x14ac:dyDescent="0.25">
      <c r="B9" s="50">
        <v>3</v>
      </c>
      <c r="C9" s="51" t="s">
        <v>50</v>
      </c>
      <c r="D9" s="52">
        <v>1</v>
      </c>
      <c r="E9" s="53" t="s">
        <v>31</v>
      </c>
      <c r="F9" s="51" t="s">
        <v>45</v>
      </c>
      <c r="G9" s="155"/>
      <c r="H9" s="54" t="str">
        <f t="shared" si="0"/>
        <v>ANO</v>
      </c>
      <c r="I9" s="55"/>
      <c r="J9" s="56"/>
      <c r="K9" s="57"/>
      <c r="L9" s="58"/>
      <c r="M9" s="58"/>
      <c r="N9" s="59"/>
      <c r="O9" s="60">
        <f t="shared" si="2"/>
        <v>3100</v>
      </c>
      <c r="P9" s="61">
        <v>3100</v>
      </c>
      <c r="Q9" s="162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28.15" customHeight="1" x14ac:dyDescent="0.25">
      <c r="B10" s="50">
        <v>4</v>
      </c>
      <c r="C10" s="51" t="s">
        <v>51</v>
      </c>
      <c r="D10" s="52">
        <v>2</v>
      </c>
      <c r="E10" s="53" t="s">
        <v>31</v>
      </c>
      <c r="F10" s="51" t="s">
        <v>46</v>
      </c>
      <c r="G10" s="155"/>
      <c r="H10" s="54" t="str">
        <f t="shared" si="0"/>
        <v>ANO</v>
      </c>
      <c r="I10" s="55"/>
      <c r="J10" s="56"/>
      <c r="K10" s="57"/>
      <c r="L10" s="58"/>
      <c r="M10" s="58"/>
      <c r="N10" s="59"/>
      <c r="O10" s="60">
        <f t="shared" si="2"/>
        <v>4600</v>
      </c>
      <c r="P10" s="61">
        <v>2300</v>
      </c>
      <c r="Q10" s="162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28.15" customHeight="1" thickBot="1" x14ac:dyDescent="0.3">
      <c r="B11" s="65">
        <v>5</v>
      </c>
      <c r="C11" s="66" t="s">
        <v>52</v>
      </c>
      <c r="D11" s="67">
        <v>3</v>
      </c>
      <c r="E11" s="68" t="s">
        <v>31</v>
      </c>
      <c r="F11" s="66" t="s">
        <v>47</v>
      </c>
      <c r="G11" s="156"/>
      <c r="H11" s="69" t="str">
        <f t="shared" si="0"/>
        <v>ANO</v>
      </c>
      <c r="I11" s="55"/>
      <c r="J11" s="56"/>
      <c r="K11" s="70"/>
      <c r="L11" s="58"/>
      <c r="M11" s="58"/>
      <c r="N11" s="59"/>
      <c r="O11" s="71">
        <f t="shared" si="2"/>
        <v>6600</v>
      </c>
      <c r="P11" s="72">
        <v>2200</v>
      </c>
      <c r="Q11" s="163"/>
      <c r="R11" s="73">
        <f t="shared" ref="R11" si="9">D11*Q11</f>
        <v>0</v>
      </c>
      <c r="S11" s="74" t="str">
        <f t="shared" ref="S11" si="10">IF(ISNUMBER(Q11), IF(Q11&gt;P11,"NEVYHOVUJE","VYHOVUJE")," ")</f>
        <v xml:space="preserve"> </v>
      </c>
      <c r="T11" s="64"/>
      <c r="U11" s="64"/>
    </row>
    <row r="12" spans="2:21" ht="28.15" customHeight="1" x14ac:dyDescent="0.25">
      <c r="B12" s="75">
        <v>6</v>
      </c>
      <c r="C12" s="76" t="s">
        <v>53</v>
      </c>
      <c r="D12" s="77">
        <v>1</v>
      </c>
      <c r="E12" s="78" t="s">
        <v>31</v>
      </c>
      <c r="F12" s="76" t="s">
        <v>57</v>
      </c>
      <c r="G12" s="157"/>
      <c r="H12" s="79" t="str">
        <f t="shared" si="0"/>
        <v>ANO</v>
      </c>
      <c r="I12" s="80" t="s">
        <v>28</v>
      </c>
      <c r="J12" s="80" t="s">
        <v>32</v>
      </c>
      <c r="K12" s="81"/>
      <c r="L12" s="80" t="s">
        <v>37</v>
      </c>
      <c r="M12" s="80" t="s">
        <v>38</v>
      </c>
      <c r="N12" s="82" t="s">
        <v>30</v>
      </c>
      <c r="O12" s="83">
        <f t="shared" si="2"/>
        <v>2000</v>
      </c>
      <c r="P12" s="84">
        <v>2000</v>
      </c>
      <c r="Q12" s="164"/>
      <c r="R12" s="85">
        <f t="shared" ref="R12:R19" si="11">D12*Q12</f>
        <v>0</v>
      </c>
      <c r="S12" s="86" t="str">
        <f t="shared" ref="S12:S19" si="12">IF(ISNUMBER(Q12), IF(Q12&gt;P12,"NEVYHOVUJE","VYHOVUJE")," ")</f>
        <v xml:space="preserve"> </v>
      </c>
      <c r="T12" s="87"/>
      <c r="U12" s="87" t="s">
        <v>10</v>
      </c>
    </row>
    <row r="13" spans="2:21" ht="28.15" customHeight="1" x14ac:dyDescent="0.25">
      <c r="B13" s="50">
        <v>7</v>
      </c>
      <c r="C13" s="51" t="s">
        <v>54</v>
      </c>
      <c r="D13" s="52">
        <v>1</v>
      </c>
      <c r="E13" s="53" t="s">
        <v>31</v>
      </c>
      <c r="F13" s="88" t="s">
        <v>34</v>
      </c>
      <c r="G13" s="155"/>
      <c r="H13" s="54" t="str">
        <f t="shared" si="0"/>
        <v>NE</v>
      </c>
      <c r="I13" s="55"/>
      <c r="J13" s="55"/>
      <c r="K13" s="57"/>
      <c r="L13" s="89"/>
      <c r="M13" s="89"/>
      <c r="N13" s="59"/>
      <c r="O13" s="60">
        <f t="shared" si="2"/>
        <v>1500</v>
      </c>
      <c r="P13" s="61">
        <v>1500</v>
      </c>
      <c r="Q13" s="162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28.15" customHeight="1" x14ac:dyDescent="0.25">
      <c r="B14" s="50">
        <v>8</v>
      </c>
      <c r="C14" s="51" t="s">
        <v>55</v>
      </c>
      <c r="D14" s="52">
        <v>1</v>
      </c>
      <c r="E14" s="53" t="s">
        <v>31</v>
      </c>
      <c r="F14" s="90" t="s">
        <v>34</v>
      </c>
      <c r="G14" s="155"/>
      <c r="H14" s="54" t="str">
        <f t="shared" si="0"/>
        <v>NE</v>
      </c>
      <c r="I14" s="55"/>
      <c r="J14" s="55"/>
      <c r="K14" s="57"/>
      <c r="L14" s="89"/>
      <c r="M14" s="89"/>
      <c r="N14" s="59"/>
      <c r="O14" s="60">
        <f t="shared" si="2"/>
        <v>1500</v>
      </c>
      <c r="P14" s="61">
        <v>1500</v>
      </c>
      <c r="Q14" s="162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28.15" customHeight="1" thickBot="1" x14ac:dyDescent="0.3">
      <c r="B15" s="91">
        <v>9</v>
      </c>
      <c r="C15" s="92" t="s">
        <v>56</v>
      </c>
      <c r="D15" s="93">
        <v>1</v>
      </c>
      <c r="E15" s="94" t="s">
        <v>31</v>
      </c>
      <c r="F15" s="95" t="s">
        <v>34</v>
      </c>
      <c r="G15" s="158"/>
      <c r="H15" s="96" t="str">
        <f t="shared" si="0"/>
        <v>NE</v>
      </c>
      <c r="I15" s="97"/>
      <c r="J15" s="97"/>
      <c r="K15" s="98"/>
      <c r="L15" s="99"/>
      <c r="M15" s="99"/>
      <c r="N15" s="100"/>
      <c r="O15" s="101">
        <f t="shared" si="2"/>
        <v>1500</v>
      </c>
      <c r="P15" s="102">
        <v>1500</v>
      </c>
      <c r="Q15" s="165"/>
      <c r="R15" s="103">
        <f t="shared" si="11"/>
        <v>0</v>
      </c>
      <c r="S15" s="104" t="str">
        <f t="shared" si="12"/>
        <v xml:space="preserve"> </v>
      </c>
      <c r="T15" s="105"/>
      <c r="U15" s="105"/>
    </row>
    <row r="16" spans="2:21" ht="67.150000000000006" customHeight="1" thickBot="1" x14ac:dyDescent="0.3">
      <c r="B16" s="106">
        <v>10</v>
      </c>
      <c r="C16" s="107" t="s">
        <v>58</v>
      </c>
      <c r="D16" s="108">
        <v>1</v>
      </c>
      <c r="E16" s="109" t="s">
        <v>31</v>
      </c>
      <c r="F16" s="107" t="s">
        <v>46</v>
      </c>
      <c r="G16" s="159"/>
      <c r="H16" s="110" t="str">
        <f t="shared" si="0"/>
        <v>NE</v>
      </c>
      <c r="I16" s="111" t="s">
        <v>28</v>
      </c>
      <c r="J16" s="111" t="s">
        <v>32</v>
      </c>
      <c r="K16" s="112"/>
      <c r="L16" s="111" t="s">
        <v>39</v>
      </c>
      <c r="M16" s="111" t="s">
        <v>40</v>
      </c>
      <c r="N16" s="113" t="s">
        <v>30</v>
      </c>
      <c r="O16" s="114">
        <f t="shared" si="2"/>
        <v>1700</v>
      </c>
      <c r="P16" s="115">
        <v>1700</v>
      </c>
      <c r="Q16" s="166"/>
      <c r="R16" s="116">
        <f t="shared" ref="R16:R17" si="13">D16*Q16</f>
        <v>0</v>
      </c>
      <c r="S16" s="117" t="str">
        <f t="shared" ref="S16:S17" si="14">IF(ISNUMBER(Q16), IF(Q16&gt;P16,"NEVYHOVUJE","VYHOVUJE")," ")</f>
        <v xml:space="preserve"> </v>
      </c>
      <c r="T16" s="109"/>
      <c r="U16" s="109" t="s">
        <v>10</v>
      </c>
    </row>
    <row r="17" spans="2:21" ht="37.15" customHeight="1" x14ac:dyDescent="0.25">
      <c r="B17" s="75">
        <v>11</v>
      </c>
      <c r="C17" s="76" t="s">
        <v>59</v>
      </c>
      <c r="D17" s="77">
        <v>2</v>
      </c>
      <c r="E17" s="78" t="s">
        <v>31</v>
      </c>
      <c r="F17" s="76" t="s">
        <v>61</v>
      </c>
      <c r="G17" s="157"/>
      <c r="H17" s="79" t="str">
        <f t="shared" si="0"/>
        <v>ANO</v>
      </c>
      <c r="I17" s="80" t="s">
        <v>28</v>
      </c>
      <c r="J17" s="80" t="s">
        <v>32</v>
      </c>
      <c r="K17" s="81"/>
      <c r="L17" s="80" t="s">
        <v>41</v>
      </c>
      <c r="M17" s="80" t="s">
        <v>42</v>
      </c>
      <c r="N17" s="82" t="s">
        <v>30</v>
      </c>
      <c r="O17" s="83">
        <f t="shared" si="2"/>
        <v>8400</v>
      </c>
      <c r="P17" s="84">
        <v>4200</v>
      </c>
      <c r="Q17" s="164"/>
      <c r="R17" s="85">
        <f t="shared" si="13"/>
        <v>0</v>
      </c>
      <c r="S17" s="86" t="str">
        <f t="shared" si="14"/>
        <v xml:space="preserve"> </v>
      </c>
      <c r="T17" s="87"/>
      <c r="U17" s="87" t="s">
        <v>10</v>
      </c>
    </row>
    <row r="18" spans="2:21" ht="37.15" customHeight="1" thickBot="1" x14ac:dyDescent="0.3">
      <c r="B18" s="91">
        <v>12</v>
      </c>
      <c r="C18" s="92" t="s">
        <v>60</v>
      </c>
      <c r="D18" s="93">
        <v>2</v>
      </c>
      <c r="E18" s="94" t="s">
        <v>31</v>
      </c>
      <c r="F18" s="92" t="s">
        <v>62</v>
      </c>
      <c r="G18" s="158"/>
      <c r="H18" s="96" t="str">
        <f t="shared" si="0"/>
        <v>ANO</v>
      </c>
      <c r="I18" s="97"/>
      <c r="J18" s="97"/>
      <c r="K18" s="98"/>
      <c r="L18" s="118"/>
      <c r="M18" s="118"/>
      <c r="N18" s="100"/>
      <c r="O18" s="101">
        <f t="shared" si="2"/>
        <v>7400</v>
      </c>
      <c r="P18" s="102">
        <v>3700</v>
      </c>
      <c r="Q18" s="165"/>
      <c r="R18" s="103">
        <f t="shared" si="11"/>
        <v>0</v>
      </c>
      <c r="S18" s="104" t="str">
        <f t="shared" si="12"/>
        <v xml:space="preserve"> </v>
      </c>
      <c r="T18" s="105"/>
      <c r="U18" s="105"/>
    </row>
    <row r="19" spans="2:21" ht="86.45" customHeight="1" thickBot="1" x14ac:dyDescent="0.3">
      <c r="B19" s="119">
        <v>13</v>
      </c>
      <c r="C19" s="120" t="s">
        <v>63</v>
      </c>
      <c r="D19" s="121">
        <v>3</v>
      </c>
      <c r="E19" s="122" t="s">
        <v>31</v>
      </c>
      <c r="F19" s="120" t="s">
        <v>46</v>
      </c>
      <c r="G19" s="160"/>
      <c r="H19" s="123" t="str">
        <f t="shared" si="0"/>
        <v>ANO</v>
      </c>
      <c r="I19" s="124" t="s">
        <v>28</v>
      </c>
      <c r="J19" s="124" t="s">
        <v>32</v>
      </c>
      <c r="K19" s="125"/>
      <c r="L19" s="124" t="s">
        <v>43</v>
      </c>
      <c r="M19" s="124" t="s">
        <v>44</v>
      </c>
      <c r="N19" s="126" t="s">
        <v>30</v>
      </c>
      <c r="O19" s="127">
        <f t="shared" si="2"/>
        <v>9000</v>
      </c>
      <c r="P19" s="128">
        <v>3000</v>
      </c>
      <c r="Q19" s="167"/>
      <c r="R19" s="129">
        <f t="shared" si="11"/>
        <v>0</v>
      </c>
      <c r="S19" s="130" t="str">
        <f t="shared" si="12"/>
        <v xml:space="preserve"> </v>
      </c>
      <c r="T19" s="122"/>
      <c r="U19" s="122" t="s">
        <v>10</v>
      </c>
    </row>
    <row r="20" spans="2:21" ht="16.5" thickTop="1" thickBot="1" x14ac:dyDescent="0.3">
      <c r="C20" s="6"/>
      <c r="D20" s="6"/>
      <c r="E20" s="6"/>
      <c r="F20" s="6"/>
      <c r="G20" s="6"/>
      <c r="H20" s="6"/>
      <c r="I20" s="6"/>
      <c r="J20" s="6"/>
      <c r="N20" s="6"/>
      <c r="O20" s="6"/>
      <c r="R20" s="131"/>
    </row>
    <row r="21" spans="2:21" ht="60.75" customHeight="1" thickTop="1" thickBot="1" x14ac:dyDescent="0.3">
      <c r="B21" s="132" t="s">
        <v>15</v>
      </c>
      <c r="C21" s="133"/>
      <c r="D21" s="133"/>
      <c r="E21" s="133"/>
      <c r="F21" s="133"/>
      <c r="G21" s="133"/>
      <c r="H21" s="134"/>
      <c r="I21" s="135"/>
      <c r="J21" s="135"/>
      <c r="K21" s="135"/>
      <c r="L21" s="12"/>
      <c r="M21" s="12"/>
      <c r="N21" s="136"/>
      <c r="O21" s="136"/>
      <c r="P21" s="137" t="s">
        <v>11</v>
      </c>
      <c r="Q21" s="138" t="s">
        <v>12</v>
      </c>
      <c r="R21" s="139"/>
      <c r="S21" s="140"/>
      <c r="T21" s="28"/>
      <c r="U21" s="141"/>
    </row>
    <row r="22" spans="2:21" ht="33.75" customHeight="1" thickTop="1" thickBot="1" x14ac:dyDescent="0.3">
      <c r="B22" s="142" t="s">
        <v>16</v>
      </c>
      <c r="C22" s="143"/>
      <c r="D22" s="143"/>
      <c r="E22" s="143"/>
      <c r="F22" s="143"/>
      <c r="G22" s="143"/>
      <c r="H22" s="144"/>
      <c r="I22" s="145"/>
      <c r="L22" s="8"/>
      <c r="M22" s="8"/>
      <c r="N22" s="146"/>
      <c r="O22" s="146"/>
      <c r="P22" s="147">
        <f>SUM(O7:O19)</f>
        <v>53800</v>
      </c>
      <c r="Q22" s="148">
        <f>SUM(R7:R19)</f>
        <v>0</v>
      </c>
      <c r="R22" s="149"/>
      <c r="S22" s="150"/>
    </row>
    <row r="23" spans="2:21" ht="14.25" customHeight="1" thickTop="1" x14ac:dyDescent="0.25"/>
    <row r="24" spans="2:21" ht="14.25" customHeight="1" x14ac:dyDescent="0.25">
      <c r="B24" s="152"/>
    </row>
    <row r="25" spans="2:21" ht="14.25" customHeight="1" x14ac:dyDescent="0.25">
      <c r="B25" s="153"/>
      <c r="C25" s="152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YpqocMJxBSAH6qYsPD8rG3uvxuIWjX1aX5gCXOZAeXAUa7T0vY42z5kcy1sDSLNAJBCDaWvEom6ntZGhDO214Q==" saltValue="Nz0RnzSB4nBh79kXr1q0lA==" spinCount="100000" sheet="1" objects="1" scenarios="1"/>
  <mergeCells count="27">
    <mergeCell ref="B1:C1"/>
    <mergeCell ref="B22:G22"/>
    <mergeCell ref="Q22:S22"/>
    <mergeCell ref="B21:G21"/>
    <mergeCell ref="Q21:S21"/>
    <mergeCell ref="G3:N3"/>
    <mergeCell ref="T7:T11"/>
    <mergeCell ref="T12:T15"/>
    <mergeCell ref="T17:T18"/>
    <mergeCell ref="M7:M11"/>
    <mergeCell ref="U7:U11"/>
    <mergeCell ref="U12:U15"/>
    <mergeCell ref="U17:U18"/>
    <mergeCell ref="L7:L11"/>
    <mergeCell ref="N7:N11"/>
    <mergeCell ref="N12:N15"/>
    <mergeCell ref="N17:N18"/>
    <mergeCell ref="M17:M18"/>
    <mergeCell ref="L17:L18"/>
    <mergeCell ref="L12:L15"/>
    <mergeCell ref="M12:M15"/>
    <mergeCell ref="I17:I18"/>
    <mergeCell ref="I12:I15"/>
    <mergeCell ref="I7:I11"/>
    <mergeCell ref="J7:J11"/>
    <mergeCell ref="J12:J15"/>
    <mergeCell ref="J17:J18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G7:G19 Q7:Q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2024-09-27T06:20:41Z</cp:lastPrinted>
  <dcterms:created xsi:type="dcterms:W3CDTF">2014-03-05T12:43:32Z</dcterms:created>
  <dcterms:modified xsi:type="dcterms:W3CDTF">2024-09-27T08:39:16Z</dcterms:modified>
</cp:coreProperties>
</file>